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Operations Folder\BBond 20 MHS\"/>
    </mc:Choice>
  </mc:AlternateContent>
  <bookViews>
    <workbookView xWindow="0" yWindow="0" windowWidth="19200" windowHeight="647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I189" i="1"/>
  <c r="H189" i="1"/>
  <c r="G189" i="1"/>
  <c r="E189" i="1" s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15" i="1" l="1"/>
  <c r="E207" i="1"/>
  <c r="E178" i="1"/>
  <c r="E117" i="1"/>
  <c r="E161" i="1"/>
  <c r="E29" i="1"/>
  <c r="E75" i="1"/>
  <c r="E52" i="1"/>
  <c r="E145" i="1"/>
  <c r="E184" i="1"/>
  <c r="E131" i="1"/>
  <c r="E37" i="1"/>
  <c r="I194" i="1"/>
  <c r="H194" i="1"/>
  <c r="G194" i="1"/>
  <c r="I172" i="1"/>
  <c r="H172" i="1"/>
  <c r="G172" i="1"/>
  <c r="E194" i="1" l="1"/>
  <c r="E172" i="1"/>
  <c r="G45" i="1"/>
  <c r="H45" i="1"/>
  <c r="I45" i="1"/>
  <c r="I59" i="1"/>
  <c r="E59" i="1" s="1"/>
  <c r="G87" i="1"/>
  <c r="H87" i="1"/>
  <c r="I87" i="1"/>
  <c r="G102" i="1"/>
  <c r="E102" i="1" s="1"/>
  <c r="H102" i="1"/>
  <c r="I102" i="1"/>
  <c r="G150" i="1"/>
  <c r="H150" i="1"/>
  <c r="I150" i="1"/>
  <c r="G169" i="1"/>
  <c r="E169" i="1" s="1"/>
  <c r="I169" i="1"/>
  <c r="I216" i="1" l="1"/>
  <c r="E87" i="1"/>
  <c r="E150" i="1"/>
  <c r="H216" i="1"/>
  <c r="E45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<sst xmlns="http://schemas.openxmlformats.org/spreadsheetml/2006/main" count="420" uniqueCount="407">
  <si>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</si>
  <si>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</si>
  <si>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</si>
  <si>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</si>
  <si>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</si>
  <si>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</si>
  <si>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</si>
  <si>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</si>
  <si>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</si>
  <si>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</si>
  <si>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</si>
  <si>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</si>
  <si>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</si>
  <si>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</si>
  <si>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</si>
  <si>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</si>
  <si>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</si>
  <si>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</si>
  <si>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</si>
  <si>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</si>
  <si>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</si>
  <si>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</si>
  <si>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</si>
  <si>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</si>
  <si>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</si>
  <si>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</si>
  <si>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</si>
  <si>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</si>
  <si>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</si>
  <si>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</si>
  <si>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</si>
  <si>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</si>
  <si>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</si>
  <si>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</si>
  <si>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</si>
  <si>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</si>
  <si>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</si>
  <si>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</si>
  <si>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</si>
  <si>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</si>
  <si>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</si>
  <si>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</si>
  <si>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</si>
  <si>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</si>
  <si>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</si>
  <si>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</si>
  <si>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</si>
  <si>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</si>
  <si>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</si>
  <si>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</si>
  <si>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</si>
  <si>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</si>
  <si>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</si>
  <si>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</si>
  <si>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</si>
  <si>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</si>
  <si>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</si>
  <si>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</si>
  <si>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</si>
  <si>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</si>
  <si>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</si>
  <si>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</si>
  <si>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</si>
  <si>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</si>
  <si>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</si>
  <si>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</si>
  <si>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</si>
  <si>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</si>
  <si>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</si>
  <si>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</si>
  <si>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</si>
  <si>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</si>
  <si>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</si>
  <si>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</si>
  <si>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</si>
  <si>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</si>
  <si>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</si>
  <si>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</si>
  <si>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</si>
  <si>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</si>
  <si>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</si>
  <si>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</si>
  <si>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</si>
  <si>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</si>
  <si>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</si>
  <si>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</si>
  <si>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</si>
  <si>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</si>
  <si>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</si>
  <si>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</si>
  <si>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</si>
  <si>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</si>
  <si>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</si>
  <si>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</si>
  <si>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</si>
  <si>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</si>
  <si>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</si>
  <si>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</si>
  <si>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</si>
  <si>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</si>
  <si>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</si>
  <si>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</si>
  <si>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</si>
  <si>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</si>
  <si>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</si>
  <si>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</si>
  <si>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</si>
  <si>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</si>
  <si>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</si>
  <si>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</si>
  <si>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</si>
  <si>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</si>
  <si>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</si>
  <si>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</si>
  <si>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</si>
  <si>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</si>
  <si>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</si>
  <si>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</si>
  <si>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</si>
  <si>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</si>
  <si>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</si>
  <si>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</si>
  <si>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</si>
  <si>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</si>
  <si>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</si>
  <si>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</si>
  <si>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</si>
  <si>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</si>
  <si>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</si>
  <si>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</si>
  <si>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</si>
  <si>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</si>
  <si>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</si>
  <si>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</si>
  <si>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</si>
  <si>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</si>
  <si>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</si>
  <si>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</si>
  <si>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</si>
  <si>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</si>
  <si>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</si>
  <si>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</si>
  <si>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</si>
  <si>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</si>
  <si>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</si>
  <si>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</si>
  <si>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</si>
  <si>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</si>
  <si>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</si>
  <si>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</si>
  <si>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</si>
  <si>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</si>
  <si>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</si>
  <si>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</si>
  <si>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</si>
  <si>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</si>
  <si>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</si>
  <si>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</si>
  <si>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</si>
  <si>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</si>
  <si>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</si>
  <si>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</si>
  <si>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</si>
  <si>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</si>
  <si>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</si>
  <si>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</si>
  <si>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</si>
  <si>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</si>
  <si>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</si>
  <si>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</si>
  <si>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</si>
  <si>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</si>
  <si>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</si>
  <si>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</si>
  <si>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</si>
  <si>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</si>
  <si>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</si>
  <si>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</si>
  <si>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</si>
  <si>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</si>
  <si>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</si>
  <si>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</si>
  <si>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</si>
  <si>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</si>
  <si>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</si>
  <si>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</si>
  <si>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</si>
  <si>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</si>
  <si>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</si>
  <si>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</si>
  <si>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</si>
  <si>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</si>
  <si>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</si>
  <si>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</si>
  <si>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</si>
  <si>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</si>
  <si>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</si>
  <si>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</si>
  <si>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</si>
  <si>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</si>
  <si>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</si>
  <si>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</si>
  <si>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</si>
  <si>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</si>
  <si>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</si>
  <si>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</si>
  <si>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</si>
  <si>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</si>
  <si>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</si>
  <si>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</si>
  <si>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</si>
  <si>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</si>
  <si>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</si>
  <si>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</si>
  <si>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</si>
  <si>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</si>
  <si>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</si>
  <si>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</si>
  <si>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</si>
  <si>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</si>
  <si>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</si>
  <si>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</si>
  <si>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</si>
  <si>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</si>
  <si>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</si>
  <si>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</si>
  <si>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</si>
  <si>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</si>
  <si>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</si>
  <si>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</si>
  <si>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</si>
  <si>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</si>
  <si>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</si>
  <si>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</si>
  <si>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</si>
  <si>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</si>
  <si>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</si>
  <si>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</si>
  <si>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</si>
  <si>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</si>
  <si>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</si>
  <si>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</si>
  <si>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</si>
  <si>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</si>
  <si>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</si>
  <si>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</si>
  <si>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</si>
  <si>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</si>
  <si>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</si>
  <si>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</si>
  <si>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</si>
  <si>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</si>
  <si>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</si>
  <si>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</si>
  <si>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</si>
  <si>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</si>
  <si>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</si>
  <si>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</si>
  <si>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</si>
  <si>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</si>
  <si>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</si>
  <si>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</si>
  <si>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</si>
  <si>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</si>
  <si>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</si>
  <si>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</si>
  <si>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</si>
  <si>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</si>
  <si>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</si>
  <si>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</si>
  <si>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</si>
  <si>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</si>
  <si>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</si>
  <si>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</si>
  <si>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</si>
  <si>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</si>
  <si>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</si>
  <si>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</si>
  <si>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</si>
  <si>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</si>
  <si>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</si>
  <si>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</si>
  <si>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</si>
  <si>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</si>
  <si>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</si>
  <si>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</si>
  <si>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</si>
  <si>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</si>
  <si>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</si>
  <si>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</si>
  <si>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</si>
  <si>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</si>
  <si>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</si>
  <si>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</si>
  <si>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</si>
  <si>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</si>
  <si>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</si>
  <si>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</si>
  <si>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</si>
  <si>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</si>
  <si>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</si>
  <si>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</si>
  <si>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</si>
  <si>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</si>
  <si>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</si>
  <si>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</si>
  <si>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</si>
  <si>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</si>
  <si>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</si>
  <si>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</si>
  <si>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</si>
  <si>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</si>
  <si>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</si>
  <si>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</si>
  <si>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</si>
  <si>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</si>
  <si>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</si>
  <si>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</si>
  <si>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</si>
  <si>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</si>
  <si>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</si>
  <si>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</si>
  <si>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</si>
  <si>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</si>
  <si>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</si>
  <si>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</si>
  <si>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</si>
  <si>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</si>
  <si>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</si>
  <si>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</si>
  <si>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</si>
  <si>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</si>
  <si>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</si>
  <si>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</si>
  <si>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</si>
  <si>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</si>
  <si>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</si>
  <si>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</si>
  <si>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</si>
  <si>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</si>
  <si>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</si>
  <si>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</si>
  <si>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</si>
  <si>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</si>
  <si>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</si>
  <si>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</si>
  <si>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</si>
  <si>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</si>
  <si>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</si>
  <si>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</si>
  <si>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</si>
  <si>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</si>
  <si>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</si>
  <si>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</si>
  <si>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</si>
  <si>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</si>
  <si>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</si>
  <si>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</si>
  <si>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</si>
  <si>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</si>
  <si>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</si>
  <si>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</si>
  <si>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</si>
  <si>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</si>
  <si>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</si>
  <si>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</si>
  <si>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</si>
  <si>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</si>
  <si>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</si>
  <si>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</si>
  <si>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</si>
  <si>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</si>
  <si>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</si>
  <si>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</si>
  <si>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</si>
  <si>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</si>
  <si>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</si>
  <si>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</si>
  <si>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</si>
  <si>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</si>
  <si>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</si>
  <si>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</si>
  <si>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</si>
  <si>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</si>
  <si>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</si>
  <si>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</si>
  <si>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</si>
  <si>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</si>
  <si>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</si>
  <si>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</si>
  <si>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</si>
  <si>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</si>
  <si>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</si>
  <si>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Agua Fria Union High School District</t>
  </si>
  <si>
    <t>BWS Architects</t>
  </si>
  <si>
    <t>McCarthy Building Companies</t>
  </si>
  <si>
    <t xml:space="preserve">Maricopa </t>
  </si>
  <si>
    <t>City of Goodyear, Maricopa</t>
  </si>
  <si>
    <t>76 crew hours</t>
  </si>
  <si>
    <t>50,000sf</t>
  </si>
  <si>
    <t>3500 sy</t>
  </si>
  <si>
    <t>stab DG 15,000sf</t>
  </si>
  <si>
    <t>4300 sf</t>
  </si>
  <si>
    <t xml:space="preserve"> </t>
  </si>
  <si>
    <t>1500lf curb</t>
  </si>
  <si>
    <t>crash gates</t>
  </si>
  <si>
    <t>4 light poles/ftgs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</si>
</sst>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5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" fillId="12" borderId="23" xfId="0" applyNumberFormat="1" applyFont="1" applyFill="1" applyBorder="1" applyProtection="1"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topLeftCell="A205" zoomScale="80" zoomScaleNormal="80" zoomScaleSheetLayoutView="100" workbookViewId="0">
      <selection activeCell="H191" sqref="H191"/>
    </sheetView>
  </sheetViews>
  <sheetFormatPr defaultColWidth="0.26953125" defaultRowHeight="12.5"/>
  <cols>
    <col min="1" max="1" width="0.54296875" customWidth="1"/>
    <col min="2" max="2" width="10" customWidth="1"/>
    <col min="3" max="3" width="27" customWidth="1"/>
    <col min="4" max="4" width="0.7265625" style="46" customWidth="1"/>
    <col min="5" max="5" width="16.1796875" style="26" customWidth="1"/>
    <col min="6" max="6" width="13.1796875" style="59" customWidth="1"/>
    <col min="7" max="7" width="17.1796875" style="47" customWidth="1"/>
    <col min="8" max="8" width="16.1796875" style="47" customWidth="1"/>
    <col min="9" max="9" width="16.1796875" style="48" customWidth="1"/>
    <col min="10" max="10" width="0.7265625" style="23" customWidth="1"/>
    <col min="11" max="11" width="20.453125" style="103" customWidth="1"/>
    <col min="12" max="12" width="10.54296875" style="104" hidden="1" customWidth="1"/>
    <col min="13" max="13" width="2.1796875" style="104" customWidth="1"/>
    <col min="14" max="14" width="20.453125" style="103" customWidth="1"/>
    <col min="15" max="15" width="10.54296875" style="104" hidden="1" customWidth="1"/>
    <col min="16" max="16" width="2.1796875" style="104" customWidth="1"/>
    <col min="17" max="17" width="20.453125" style="103" customWidth="1"/>
    <col min="18" max="18" width="10.54296875" style="104" hidden="1" customWidth="1"/>
    <col min="19" max="19" width="2.1796875" style="104" customWidth="1"/>
    <col min="20" max="20" width="20.453125" style="103" customWidth="1"/>
    <col min="21" max="21" width="10.54296875" style="104" hidden="1" customWidth="1"/>
    <col min="22" max="22" width="2.1796875" style="104" customWidth="1"/>
    <col min="23" max="23" width="20.453125" style="103" customWidth="1"/>
    <col min="24" max="24" width="10.54296875" style="104" hidden="1" customWidth="1"/>
    <col min="25" max="25" width="2.1796875" style="104" customWidth="1"/>
    <col min="26" max="67" width="0.26953125" style="105"/>
    <col min="68" max="137" width="0.269531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 ht="13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0" t="s">
        <v>393</v>
      </c>
      <c r="F5" s="361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4"/>
      <c r="F6" s="363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394</v>
      </c>
      <c r="F7" s="363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395</v>
      </c>
      <c r="F8" s="363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396</v>
      </c>
      <c r="F9" s="363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4"/>
      <c r="F10" s="363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8"/>
      <c r="F11" s="33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40" t="s">
        <v>397</v>
      </c>
      <c r="F12" s="34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748503.375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 t="s">
        <v>398</v>
      </c>
      <c r="F26" s="319" t="str">
        <f>IFERROR((#REF!+G26/#REF!),"")</f>
        <v/>
      </c>
      <c r="G26" s="251"/>
      <c r="H26" s="251">
        <v>11323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>
        <v>1</v>
      </c>
      <c r="F27" s="320" t="str">
        <f>IFERROR((#REF!+G27/#REF!),"")</f>
        <v/>
      </c>
      <c r="G27" s="251"/>
      <c r="H27" s="251">
        <v>29284</v>
      </c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40607</v>
      </c>
      <c r="F29" s="179" t="str">
        <f>IFERROR((#REF!/#REF!),"")</f>
        <v/>
      </c>
      <c r="G29" s="53">
        <f>SUM(G26:G28)</f>
        <v>0</v>
      </c>
      <c r="H29" s="53">
        <f>SUM(H26:H28)</f>
        <v>40607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 t="s">
        <v>406</v>
      </c>
      <c r="F174" s="323" t="str">
        <f>IFERROR((#REF!+G174/#REF!),"")</f>
        <v/>
      </c>
      <c r="G174" s="335" t="s">
        <v>403</v>
      </c>
      <c r="H174" s="251">
        <v>32605</v>
      </c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32605</v>
      </c>
      <c r="F178" s="148" t="str">
        <f>IFERROR((#REF!/#REF!),"")</f>
        <v/>
      </c>
      <c r="G178" s="152">
        <f>SUM(G174:G177)</f>
        <v>0</v>
      </c>
      <c r="H178" s="152">
        <f>SUM(H174:H177)</f>
        <v>32605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 t="s">
        <v>399</v>
      </c>
      <c r="F191" s="147" t="str">
        <f>IFERROR((#REF!+G191/#REF!),"")</f>
        <v/>
      </c>
      <c r="G191" s="335" t="s">
        <v>403</v>
      </c>
      <c r="H191" s="251">
        <v>33625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33625</v>
      </c>
      <c r="F194" s="148" t="str">
        <f>IFERROR((#REF!/#REF!),"")</f>
        <v/>
      </c>
      <c r="G194" s="180">
        <f>SUM(G191:G193)</f>
        <v>0</v>
      </c>
      <c r="H194" s="180">
        <f>SUM(H191:H193)</f>
        <v>33625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 t="s">
        <v>401</v>
      </c>
      <c r="F197" s="323" t="str">
        <f>IFERROR((#REF!+G197/#REF!),"")</f>
        <v/>
      </c>
      <c r="G197" s="251"/>
      <c r="H197" s="251">
        <v>76875</v>
      </c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 t="s">
        <v>400</v>
      </c>
      <c r="F198" s="323" t="str">
        <f>IFERROR((#REF!+G198/#REF!),"")</f>
        <v/>
      </c>
      <c r="G198" s="251"/>
      <c r="H198" s="251">
        <v>65348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 t="s">
        <v>404</v>
      </c>
      <c r="F199" s="323" t="str">
        <f>IFERROR((#REF!+G199/#REF!),"")</f>
        <v/>
      </c>
      <c r="G199" s="335"/>
      <c r="H199" s="335">
        <v>30619.500000000004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 t="s">
        <v>402</v>
      </c>
      <c r="F200" s="323" t="str">
        <f>IFERROR((#REF!+G200/#REF!),"")</f>
        <v/>
      </c>
      <c r="G200" s="251"/>
      <c r="H200" s="251">
        <v>24300.375000000004</v>
      </c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6885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 t="s">
        <v>405</v>
      </c>
      <c r="F202" s="323" t="str">
        <f>IFERROR((#REF!+G202/#REF!),"")</f>
        <v/>
      </c>
      <c r="G202" s="251"/>
      <c r="H202" s="251">
        <v>9247.5</v>
      </c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>
        <v>40612</v>
      </c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253887.375</v>
      </c>
      <c r="F207" s="148" t="str">
        <f>IFERROR((#REF!/#REF!),"")</f>
        <v/>
      </c>
      <c r="G207" s="180">
        <f>SUM(G196:G206)</f>
        <v>0</v>
      </c>
      <c r="H207" s="180">
        <f>SUM(H196:H206)</f>
        <v>253887.375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>
        <v>213977</v>
      </c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213977</v>
      </c>
      <c r="F215" s="148" t="str">
        <f>IFERROR((#REF!/#REF!),"")</f>
        <v/>
      </c>
      <c r="G215" s="180">
        <f>SUM(G209:G214)</f>
        <v>0</v>
      </c>
      <c r="H215" s="180">
        <f>SUM(H209:H214)</f>
        <v>213977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574701.375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574701.375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16885</v>
      </c>
      <c r="G217" s="302"/>
      <c r="H217" s="303">
        <v>16885</v>
      </c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4.9431974839124808E-2</v>
      </c>
      <c r="C218" s="35" t="s">
        <v>172</v>
      </c>
      <c r="D218" s="14"/>
      <c r="E218" s="77"/>
      <c r="F218" s="331">
        <f t="shared" si="2"/>
        <v>37000</v>
      </c>
      <c r="G218" s="302"/>
      <c r="H218" s="303">
        <v>37000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18120</v>
      </c>
      <c r="G219" s="302"/>
      <c r="H219" s="303">
        <v>18120</v>
      </c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34943</v>
      </c>
      <c r="G220" s="302"/>
      <c r="H220" s="303">
        <v>34943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2.4208307677971393E-2</v>
      </c>
      <c r="C221" s="36" t="s">
        <v>173</v>
      </c>
      <c r="D221" s="37"/>
      <c r="E221" s="78"/>
      <c r="F221" s="323">
        <f t="shared" si="2"/>
        <v>18120</v>
      </c>
      <c r="G221" s="302"/>
      <c r="H221" s="303">
        <v>18120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9.3626832343942333E-3</v>
      </c>
      <c r="C222" s="38" t="s">
        <v>174</v>
      </c>
      <c r="D222" s="37"/>
      <c r="E222" s="79"/>
      <c r="F222" s="323">
        <f t="shared" si="2"/>
        <v>7008</v>
      </c>
      <c r="G222" s="304"/>
      <c r="H222" s="305">
        <v>7008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5.7888850534575081E-3</v>
      </c>
      <c r="C223" s="40" t="s">
        <v>175</v>
      </c>
      <c r="D223" s="37"/>
      <c r="E223" s="79"/>
      <c r="F223" s="323">
        <f t="shared" si="2"/>
        <v>4333</v>
      </c>
      <c r="G223" s="304"/>
      <c r="H223" s="305">
        <v>4333</v>
      </c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4.9957022571875509E-2</v>
      </c>
      <c r="C224" s="41" t="s">
        <v>176</v>
      </c>
      <c r="D224" s="37"/>
      <c r="E224" s="80"/>
      <c r="F224" s="325">
        <f t="shared" si="2"/>
        <v>37393</v>
      </c>
      <c r="G224" s="306"/>
      <c r="H224" s="307">
        <v>37393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173802</v>
      </c>
      <c r="F225" s="171"/>
      <c r="G225" s="43">
        <f>SUM(G217:G224)</f>
        <v>0</v>
      </c>
      <c r="H225" s="43">
        <f t="shared" ref="H225:I225" si="4">SUM(H217:H224)</f>
        <v>173802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1.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6">
        <f>E216+E225</f>
        <v>748503.375</v>
      </c>
      <c r="F226" s="33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Mary Hammonds</cp:lastModifiedBy>
  <cp:lastPrinted>2018-08-24T21:39:40Z</cp:lastPrinted>
  <dcterms:created xsi:type="dcterms:W3CDTF">2006-08-31T18:48:44Z</dcterms:created>
  <dcterms:modified xsi:type="dcterms:W3CDTF">2021-01-14T22:58:25Z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